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<sst xmlns="http://schemas.openxmlformats.org/spreadsheetml/2006/main" count="226" uniqueCount="99">
  <si>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</si>
  <si>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</si>
  <si>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</si>
  <si>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</si>
  <si>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</si>
  <si>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</si>
  <si>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</si>
  <si>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</si>
  <si>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</si>
  <si>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</si>
  <si>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</si>
  <si>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</si>
  <si>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</si>
  <si>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</si>
  <si>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</si>
  <si>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</si>
  <si>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</si>
  <si>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</si>
  <si>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</si>
  <si>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</si>
  <si>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</si>
  <si>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</si>
  <si>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</si>
  <si>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</si>
  <si>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</si>
  <si>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</si>
  <si>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</si>
  <si>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</si>
  <si>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</si>
  <si>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</si>
  <si>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</si>
  <si>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</si>
  <si>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</si>
  <si>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</si>
  <si>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</si>
  <si>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</si>
  <si>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</si>
  <si>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</si>
  <si>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</si>
  <si>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</si>
  <si>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</si>
  <si>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</si>
  <si>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</si>
  <si>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</si>
  <si>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</si>
  <si>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</si>
  <si>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</si>
  <si>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</si>
  <si>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</si>
  <si>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</si>
  <si>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</si>
  <si>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</si>
  <si>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</si>
  <si>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</si>
  <si>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</si>
  <si>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</si>
  <si>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</si>
  <si>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</si>
  <si>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</si>
  <si>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</si>
  <si>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</si>
  <si>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</si>
  <si>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</si>
  <si>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</si>
  <si>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</si>
  <si>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</si>
  <si>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</si>
  <si>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</si>
  <si>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</si>
  <si>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</si>
  <si>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</si>
  <si>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</si>
  <si>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</si>
  <si>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</si>
  <si>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</si>
  <si>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</si>
  <si>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</si>
  <si>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</si>
  <si>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</si>
  <si>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</si>
  <si>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</si>
  <si>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</si>
  <si>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</si>
  <si>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</si>
  <si>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</si>
  <si>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</si>
  <si>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</si>
  <si>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</si>
  <si>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</si>
  <si>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</si>
  <si>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</si>
  <si>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</si>
  <si>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</si>
  <si>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план на січень-травень 2019р.</t>
  </si>
  <si>
    <t>станом на 22.05.2019</t>
  </si>
  <si>
    <r>
      <t xml:space="preserve">станом на 22.05.2019р.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</si>
  <si>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22.05.2019р.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</si>
  <si>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22.05.2019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</si>
  <si>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22.05.2019р.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</si>
</sst>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2.55"/>
      <color indexed="8"/>
      <name val="Times New Roman"/>
      <family val="1"/>
    </font>
    <font>
      <sz val="3.2"/>
      <color indexed="8"/>
      <name val="Times New Roman"/>
      <family val="1"/>
    </font>
    <font>
      <sz val="5.35"/>
      <color indexed="8"/>
      <name val="Times New Roman"/>
      <family val="1"/>
    </font>
    <font>
      <sz val="5.2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 horizontal="center"/>
    </xf>
    <xf numFmtId="185" fontId="2" fillId="0" borderId="4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6595061"/>
        <c:axId val="59355550"/>
      </c:lineChart>
      <c:catAx>
        <c:axId val="65950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55550"/>
        <c:crosses val="autoZero"/>
        <c:auto val="0"/>
        <c:lblOffset val="100"/>
        <c:tickLblSkip val="1"/>
        <c:noMultiLvlLbl val="0"/>
      </c:catAx>
      <c:valAx>
        <c:axId val="5935555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9506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3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4437903"/>
        <c:axId val="43070216"/>
      </c:lineChart>
      <c:catAx>
        <c:axId val="644379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70216"/>
        <c:crosses val="autoZero"/>
        <c:auto val="0"/>
        <c:lblOffset val="100"/>
        <c:tickLblSkip val="1"/>
        <c:noMultiLvlLbl val="0"/>
      </c:catAx>
      <c:valAx>
        <c:axId val="43070216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43790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3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52087625"/>
        <c:axId val="66135442"/>
      </c:lineChart>
      <c:catAx>
        <c:axId val="520876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35442"/>
        <c:crosses val="autoZero"/>
        <c:auto val="0"/>
        <c:lblOffset val="100"/>
        <c:tickLblSkip val="1"/>
        <c:noMultiLvlLbl val="0"/>
      </c:catAx>
      <c:valAx>
        <c:axId val="6613544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08762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58348067"/>
        <c:axId val="55370556"/>
      </c:lineChart>
      <c:catAx>
        <c:axId val="583480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70556"/>
        <c:crosses val="autoZero"/>
        <c:auto val="0"/>
        <c:lblOffset val="100"/>
        <c:tickLblSkip val="1"/>
        <c:noMultiLvlLbl val="0"/>
      </c:catAx>
      <c:valAx>
        <c:axId val="55370556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348067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28572957"/>
        <c:axId val="55830022"/>
      </c:lineChart>
      <c:dateAx>
        <c:axId val="2857295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83002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5830022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572957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22.05.2019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січень-травень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2708151"/>
        <c:axId val="25937904"/>
      </c:bar3DChart>
      <c:catAx>
        <c:axId val="32708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37904"/>
        <c:crosses val="autoZero"/>
        <c:auto val="1"/>
        <c:lblOffset val="100"/>
        <c:tickLblSkip val="1"/>
        <c:noMultiLvlLbl val="0"/>
      </c:catAx>
      <c:valAx>
        <c:axId val="25937904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08151"/>
        <c:crossesAt val="1"/>
        <c:crossBetween val="between"/>
        <c:dispUnits/>
        <c:majorUnit val="40000"/>
        <c:min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2114545"/>
        <c:axId val="20595450"/>
      </c:bar3DChart>
      <c:catAx>
        <c:axId val="3211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595450"/>
        <c:crosses val="autoZero"/>
        <c:auto val="1"/>
        <c:lblOffset val="100"/>
        <c:tickLblSkip val="1"/>
        <c:noMultiLvlLbl val="0"/>
      </c:catAx>
      <c:valAx>
        <c:axId val="20595450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14545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114300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28575" y="5095875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2.05.2019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787 810,3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19 773,1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травень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- 65 145,1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травень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173 752,7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- 68 037,1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3.06</v>
          </cell>
          <cell r="K6">
            <v>55551602.57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67</v>
      </c>
      <c r="S1" s="138"/>
      <c r="T1" s="138"/>
      <c r="U1" s="138"/>
      <c r="V1" s="138"/>
      <c r="W1" s="139"/>
    </row>
    <row r="2" spans="1:23" ht="15" thickBot="1">
      <c r="A2" s="140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70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11">
        <v>0</v>
      </c>
      <c r="V5" s="112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2">
        <v>1</v>
      </c>
      <c r="V7" s="133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11">
        <v>0</v>
      </c>
      <c r="V8" s="112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11">
        <v>0</v>
      </c>
      <c r="V10" s="112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11">
        <v>0</v>
      </c>
      <c r="V11" s="112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11">
        <v>0</v>
      </c>
      <c r="V14" s="112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11">
        <v>0</v>
      </c>
      <c r="V18" s="112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11">
        <v>0</v>
      </c>
      <c r="V20" s="112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6">
        <v>0</v>
      </c>
      <c r="V24" s="12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8">
        <f>SUM(U4:U24)</f>
        <v>1</v>
      </c>
      <c r="V25" s="129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43497</v>
      </c>
      <c r="S30" s="131">
        <f>'[2]залишки'!$G$6/1000</f>
        <v>0.0030600000000000002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43497</v>
      </c>
      <c r="S40" s="120">
        <f>'[2]залишки'!$K$6/1000</f>
        <v>55551.60257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74</v>
      </c>
      <c r="S1" s="138"/>
      <c r="T1" s="138"/>
      <c r="U1" s="138"/>
      <c r="V1" s="138"/>
      <c r="W1" s="139"/>
    </row>
    <row r="2" spans="1:23" ht="15" thickBot="1">
      <c r="A2" s="140" t="s">
        <v>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78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8">
        <v>0</v>
      </c>
      <c r="V4" s="149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11">
        <v>0</v>
      </c>
      <c r="V12" s="112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11">
        <v>0</v>
      </c>
      <c r="V20" s="112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11">
        <v>0</v>
      </c>
      <c r="V21" s="112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11">
        <v>0</v>
      </c>
      <c r="V22" s="112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6">
        <v>0</v>
      </c>
      <c r="V23" s="12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8">
        <f>SUM(U4:U23)</f>
        <v>1</v>
      </c>
      <c r="V24" s="129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43525</v>
      </c>
      <c r="S29" s="131">
        <v>9306.368960000002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43525</v>
      </c>
      <c r="S39" s="120">
        <v>28314.82936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81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2">
        <v>0</v>
      </c>
      <c r="V6" s="133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2">
        <v>1</v>
      </c>
      <c r="V7" s="133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11">
        <v>0</v>
      </c>
      <c r="V9" s="112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11">
        <v>0</v>
      </c>
      <c r="V14" s="112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11">
        <v>0</v>
      </c>
      <c r="V15" s="112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11">
        <v>0</v>
      </c>
      <c r="V16" s="112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11">
        <v>0</v>
      </c>
      <c r="V19" s="112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11">
        <v>0</v>
      </c>
      <c r="V20" s="112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11">
        <v>0</v>
      </c>
      <c r="V22" s="112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6"/>
      <c r="V23" s="127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8">
        <f>SUM(U4:U23)</f>
        <v>1</v>
      </c>
      <c r="V24" s="129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43556</v>
      </c>
      <c r="S29" s="131">
        <v>14524.5544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43556</v>
      </c>
      <c r="S39" s="120">
        <v>55821.68468999999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86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11">
        <v>0</v>
      </c>
      <c r="V5" s="112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11">
        <v>0</v>
      </c>
      <c r="V20" s="112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11">
        <v>0</v>
      </c>
      <c r="V22" s="112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6"/>
      <c r="V23" s="127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8">
        <f>SUM(U4:U23)</f>
        <v>1</v>
      </c>
      <c r="V24" s="129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43586</v>
      </c>
      <c r="S29" s="131">
        <v>1497.42704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43586</v>
      </c>
      <c r="S39" s="120">
        <v>57866.88668999999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91</v>
      </c>
      <c r="S1" s="138"/>
      <c r="T1" s="138"/>
      <c r="U1" s="138"/>
      <c r="V1" s="138"/>
      <c r="W1" s="139"/>
    </row>
    <row r="2" spans="1:23" ht="15" thickBot="1">
      <c r="A2" s="140" t="s">
        <v>94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95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4">N4-B4-C4-F4-G4-H4-I4-J4-K4-L4</f>
        <v>20.09999999999991</v>
      </c>
      <c r="N4" s="65">
        <v>6112.7</v>
      </c>
      <c r="O4" s="65">
        <v>6000</v>
      </c>
      <c r="P4" s="3">
        <f aca="true" t="shared" si="1" ref="P4:P24">N4/O4</f>
        <v>1.0187833333333334</v>
      </c>
      <c r="Q4" s="2">
        <f>AVERAGE(N4:N24)</f>
        <v>7757.707142857143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4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7757.7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4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7757.7</v>
      </c>
      <c r="R6" s="71">
        <v>0</v>
      </c>
      <c r="S6" s="72">
        <v>0</v>
      </c>
      <c r="T6" s="73">
        <v>0</v>
      </c>
      <c r="U6" s="132">
        <v>1</v>
      </c>
      <c r="V6" s="133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7757.7</v>
      </c>
      <c r="R7" s="71">
        <v>0</v>
      </c>
      <c r="S7" s="72">
        <v>0</v>
      </c>
      <c r="T7" s="73">
        <v>45.2</v>
      </c>
      <c r="U7" s="132">
        <v>0</v>
      </c>
      <c r="V7" s="133"/>
      <c r="W7" s="68">
        <f t="shared" si="3"/>
        <v>45.2</v>
      </c>
    </row>
    <row r="8" spans="1:23" ht="12.75">
      <c r="A8" s="10">
        <v>43595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151.99999999999926</v>
      </c>
      <c r="N8" s="65">
        <v>9464.4</v>
      </c>
      <c r="O8" s="65">
        <v>8800</v>
      </c>
      <c r="P8" s="3">
        <f t="shared" si="1"/>
        <v>1.0755</v>
      </c>
      <c r="Q8" s="2">
        <v>7757.7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43596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7757.7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43598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7757.7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43599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7757.7</v>
      </c>
      <c r="R11" s="69">
        <v>0</v>
      </c>
      <c r="S11" s="65">
        <v>0</v>
      </c>
      <c r="T11" s="70">
        <v>668.6</v>
      </c>
      <c r="U11" s="111">
        <v>0</v>
      </c>
      <c r="V11" s="112"/>
      <c r="W11" s="68">
        <f t="shared" si="3"/>
        <v>668.6</v>
      </c>
    </row>
    <row r="12" spans="1:23" ht="12.75">
      <c r="A12" s="10">
        <v>43600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36.300000000000644</v>
      </c>
      <c r="N12" s="65">
        <v>7635.1</v>
      </c>
      <c r="O12" s="65">
        <v>7800</v>
      </c>
      <c r="P12" s="3">
        <f t="shared" si="1"/>
        <v>0.9788589743589744</v>
      </c>
      <c r="Q12" s="2">
        <v>7757.7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43601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7757.7</v>
      </c>
      <c r="R13" s="69">
        <v>0</v>
      </c>
      <c r="S13" s="65">
        <v>0</v>
      </c>
      <c r="T13" s="70">
        <v>44.8</v>
      </c>
      <c r="U13" s="111">
        <v>0</v>
      </c>
      <c r="V13" s="112"/>
      <c r="W13" s="68">
        <f t="shared" si="3"/>
        <v>44.8</v>
      </c>
    </row>
    <row r="14" spans="1:23" ht="12.75">
      <c r="A14" s="10">
        <v>43602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33.59999999999974</v>
      </c>
      <c r="N14" s="65">
        <v>7138.9</v>
      </c>
      <c r="O14" s="65">
        <v>7500</v>
      </c>
      <c r="P14" s="3">
        <f t="shared" si="1"/>
        <v>0.9518533333333333</v>
      </c>
      <c r="Q14" s="2">
        <v>7757.7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43605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7757.7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43606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16.999999999998813</v>
      </c>
      <c r="N16" s="65">
        <v>9174.8</v>
      </c>
      <c r="O16" s="72">
        <v>10000</v>
      </c>
      <c r="P16" s="3">
        <f t="shared" si="1"/>
        <v>0.91748</v>
      </c>
      <c r="Q16" s="2">
        <v>7757.7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43607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20.350000000000524</v>
      </c>
      <c r="N17" s="65">
        <v>6000.8</v>
      </c>
      <c r="O17" s="65">
        <v>10500</v>
      </c>
      <c r="P17" s="3">
        <f t="shared" si="1"/>
        <v>0.571504761904762</v>
      </c>
      <c r="Q17" s="2">
        <v>7757.7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43608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8500</v>
      </c>
      <c r="P18" s="3">
        <f>N18/O18</f>
        <v>0</v>
      </c>
      <c r="Q18" s="2">
        <v>7757.7</v>
      </c>
      <c r="R18" s="69"/>
      <c r="S18" s="65"/>
      <c r="T18" s="70"/>
      <c r="U18" s="111"/>
      <c r="V18" s="112"/>
      <c r="W18" s="68">
        <f t="shared" si="3"/>
        <v>0</v>
      </c>
    </row>
    <row r="19" spans="1:23" ht="12.75">
      <c r="A19" s="10">
        <v>43609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7757.7</v>
      </c>
      <c r="R19" s="69"/>
      <c r="S19" s="65"/>
      <c r="T19" s="70"/>
      <c r="U19" s="111"/>
      <c r="V19" s="112"/>
      <c r="W19" s="68">
        <f t="shared" si="3"/>
        <v>0</v>
      </c>
    </row>
    <row r="20" spans="1:23" ht="12.75">
      <c r="A20" s="10">
        <v>43612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5300</v>
      </c>
      <c r="P20" s="3">
        <f t="shared" si="1"/>
        <v>0</v>
      </c>
      <c r="Q20" s="2">
        <v>7757.7</v>
      </c>
      <c r="R20" s="69"/>
      <c r="S20" s="65"/>
      <c r="T20" s="70"/>
      <c r="U20" s="111"/>
      <c r="V20" s="112"/>
      <c r="W20" s="68">
        <f t="shared" si="3"/>
        <v>0</v>
      </c>
    </row>
    <row r="21" spans="1:23" ht="12.75">
      <c r="A21" s="10">
        <v>43613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5800</v>
      </c>
      <c r="P21" s="3">
        <f t="shared" si="1"/>
        <v>0</v>
      </c>
      <c r="Q21" s="2">
        <v>7757.7</v>
      </c>
      <c r="R21" s="102"/>
      <c r="S21" s="103"/>
      <c r="T21" s="104"/>
      <c r="U21" s="111"/>
      <c r="V21" s="112"/>
      <c r="W21" s="68">
        <f t="shared" si="3"/>
        <v>0</v>
      </c>
    </row>
    <row r="22" spans="1:23" ht="12.75">
      <c r="A22" s="10">
        <v>43614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9800</v>
      </c>
      <c r="P22" s="3">
        <f t="shared" si="1"/>
        <v>0</v>
      </c>
      <c r="Q22" s="2">
        <v>7757.7</v>
      </c>
      <c r="R22" s="102"/>
      <c r="S22" s="103"/>
      <c r="T22" s="104"/>
      <c r="U22" s="111"/>
      <c r="V22" s="112"/>
      <c r="W22" s="68">
        <f t="shared" si="3"/>
        <v>0</v>
      </c>
    </row>
    <row r="23" spans="1:23" ht="12.75">
      <c r="A23" s="10">
        <v>43615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16100</v>
      </c>
      <c r="P23" s="3">
        <f>N23/O22</f>
        <v>0</v>
      </c>
      <c r="Q23" s="2">
        <v>7757.7</v>
      </c>
      <c r="R23" s="102"/>
      <c r="S23" s="103"/>
      <c r="T23" s="104"/>
      <c r="U23" s="109"/>
      <c r="V23" s="110"/>
      <c r="W23" s="68">
        <f t="shared" si="3"/>
        <v>0</v>
      </c>
    </row>
    <row r="24" spans="1:23" ht="13.5" thickBot="1">
      <c r="A24" s="10">
        <v>43616</v>
      </c>
      <c r="B24" s="65"/>
      <c r="C24" s="74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8600</v>
      </c>
      <c r="P24" s="3">
        <f t="shared" si="1"/>
        <v>0</v>
      </c>
      <c r="Q24" s="2">
        <v>7757.7</v>
      </c>
      <c r="R24" s="98"/>
      <c r="S24" s="99"/>
      <c r="T24" s="100"/>
      <c r="U24" s="126"/>
      <c r="V24" s="127"/>
      <c r="W24" s="68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59471.399999999994</v>
      </c>
      <c r="C25" s="85">
        <f t="shared" si="4"/>
        <v>4920.6</v>
      </c>
      <c r="D25" s="107">
        <f t="shared" si="4"/>
        <v>618.9000000000001</v>
      </c>
      <c r="E25" s="107">
        <f t="shared" si="4"/>
        <v>4301.7</v>
      </c>
      <c r="F25" s="85">
        <f t="shared" si="4"/>
        <v>576.05</v>
      </c>
      <c r="G25" s="85">
        <f t="shared" si="4"/>
        <v>4233.85</v>
      </c>
      <c r="H25" s="85">
        <f t="shared" si="4"/>
        <v>35474.799999999996</v>
      </c>
      <c r="I25" s="85">
        <f t="shared" si="4"/>
        <v>1113.15</v>
      </c>
      <c r="J25" s="85">
        <f t="shared" si="4"/>
        <v>346.69999999999993</v>
      </c>
      <c r="K25" s="85">
        <f t="shared" si="4"/>
        <v>616.1</v>
      </c>
      <c r="L25" s="85">
        <f t="shared" si="4"/>
        <v>1117.2</v>
      </c>
      <c r="M25" s="84">
        <f t="shared" si="4"/>
        <v>738.0499999999992</v>
      </c>
      <c r="N25" s="84">
        <f t="shared" si="4"/>
        <v>108607.9</v>
      </c>
      <c r="O25" s="84">
        <f t="shared" si="4"/>
        <v>173800</v>
      </c>
      <c r="P25" s="86">
        <f>N25/O25</f>
        <v>0.6249016110471807</v>
      </c>
      <c r="Q25" s="2"/>
      <c r="R25" s="75">
        <f>SUM(R4:R24)</f>
        <v>0</v>
      </c>
      <c r="S25" s="75">
        <f>SUM(S4:S24)</f>
        <v>0</v>
      </c>
      <c r="T25" s="75">
        <f>SUM(T4:T24)</f>
        <v>758.6</v>
      </c>
      <c r="U25" s="128">
        <f>SUM(U4:U24)</f>
        <v>1</v>
      </c>
      <c r="V25" s="129"/>
      <c r="W25" s="75">
        <f>R25+S25+U25+T25+V25</f>
        <v>759.6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43607</v>
      </c>
      <c r="S30" s="131">
        <v>0.0030600000000000002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43607</v>
      </c>
      <c r="S40" s="120">
        <v>55551.60257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7" t="s">
        <v>96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51</v>
      </c>
      <c r="I27" s="152"/>
      <c r="J27" s="167"/>
      <c r="K27" s="168"/>
      <c r="L27" s="164" t="s">
        <v>36</v>
      </c>
      <c r="M27" s="165"/>
      <c r="N27" s="166"/>
      <c r="O27" s="160" t="s">
        <v>97</v>
      </c>
      <c r="P27" s="161"/>
    </row>
    <row r="28" spans="1:16" ht="30.75" customHeight="1">
      <c r="A28" s="151"/>
      <c r="B28" s="44" t="s">
        <v>93</v>
      </c>
      <c r="C28" s="22" t="s">
        <v>23</v>
      </c>
      <c r="D28" s="44" t="str">
        <f>B28</f>
        <v>план на січень-травень 2019р.</v>
      </c>
      <c r="E28" s="22" t="str">
        <f>C28</f>
        <v>факт</v>
      </c>
      <c r="F28" s="43" t="str">
        <f>B28</f>
        <v>план на січень-травень 2019р.</v>
      </c>
      <c r="G28" s="58" t="str">
        <f>C28</f>
        <v>факт</v>
      </c>
      <c r="H28" s="44" t="str">
        <f>B28</f>
        <v>план на січень-травень 2019р.</v>
      </c>
      <c r="I28" s="22" t="str">
        <f>C28</f>
        <v>факт</v>
      </c>
      <c r="J28" s="43"/>
      <c r="K28" s="58"/>
      <c r="L28" s="41" t="str">
        <f>D28</f>
        <v>план на січень-травень 2019р.</v>
      </c>
      <c r="M28" s="22" t="str">
        <f>C28</f>
        <v>факт</v>
      </c>
      <c r="N28" s="42" t="s">
        <v>24</v>
      </c>
      <c r="O28" s="155"/>
      <c r="P28" s="152"/>
    </row>
    <row r="29" spans="1:16" ht="23.25" customHeight="1" thickBot="1">
      <c r="A29" s="40">
        <f>травень!S40</f>
        <v>55551.60257</v>
      </c>
      <c r="B29" s="45">
        <v>15070</v>
      </c>
      <c r="C29" s="45">
        <v>159.65</v>
      </c>
      <c r="D29" s="45">
        <v>1933</v>
      </c>
      <c r="E29" s="45">
        <v>0.09</v>
      </c>
      <c r="F29" s="45">
        <v>5075</v>
      </c>
      <c r="G29" s="45">
        <v>2715.39</v>
      </c>
      <c r="H29" s="45">
        <v>10</v>
      </c>
      <c r="I29" s="45">
        <v>5</v>
      </c>
      <c r="J29" s="45"/>
      <c r="K29" s="45"/>
      <c r="L29" s="59">
        <f>H29+F29+D29+J29+B29</f>
        <v>22088</v>
      </c>
      <c r="M29" s="46">
        <f>C29+E29+G29+I29</f>
        <v>2880.13</v>
      </c>
      <c r="N29" s="47">
        <f>M29-L29</f>
        <v>-19207.87</v>
      </c>
      <c r="O29" s="162">
        <f>травень!S30</f>
        <v>0.0030600000000000002</v>
      </c>
      <c r="P29" s="16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470464.10000000003</v>
      </c>
      <c r="C48" s="28">
        <v>423286.08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80740.3</v>
      </c>
      <c r="C49" s="28">
        <v>62629.38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143851.59999999998</v>
      </c>
      <c r="C50" s="28">
        <v>151860.41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16363.4</v>
      </c>
      <c r="C51" s="28">
        <v>15152.63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22647.6</v>
      </c>
      <c r="C52" s="28">
        <v>19695.24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3065.3</v>
      </c>
      <c r="C53" s="28">
        <v>3431.47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3469.86</v>
      </c>
      <c r="C54" s="28">
        <v>4574.76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47208.10000000001</v>
      </c>
      <c r="C55" s="12">
        <v>39143.16999999998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787810.26</v>
      </c>
      <c r="C56" s="9">
        <v>719773.14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15070</v>
      </c>
      <c r="C58" s="9">
        <f>C29</f>
        <v>159.65</v>
      </c>
    </row>
    <row r="59" spans="1:3" ht="25.5">
      <c r="A59" s="76" t="s">
        <v>53</v>
      </c>
      <c r="B59" s="9">
        <f>D29</f>
        <v>1933</v>
      </c>
      <c r="C59" s="9">
        <f>E29</f>
        <v>0.09</v>
      </c>
    </row>
    <row r="60" spans="1:3" ht="12.75">
      <c r="A60" s="76" t="s">
        <v>54</v>
      </c>
      <c r="B60" s="9">
        <f>F29</f>
        <v>5075</v>
      </c>
      <c r="C60" s="9">
        <f>G29</f>
        <v>2715.39</v>
      </c>
    </row>
    <row r="61" spans="1:3" ht="25.5">
      <c r="A61" s="76" t="s">
        <v>55</v>
      </c>
      <c r="B61" s="9">
        <f>H29</f>
        <v>10</v>
      </c>
      <c r="C61" s="9">
        <f>I29</f>
        <v>5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1" sqref="E31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98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2019-05-22T09:44:28Z</dcterms:modified>
  <cp:category/>
  <cp:version/>
  <cp:contentType/>
  <cp:contentStatus/>
</cp:coreProperties>
</file>